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onique Laurent\Google Drive\data\Véronique\Lettre du secrétaire\"/>
    </mc:Choice>
  </mc:AlternateContent>
  <xr:revisionPtr revIDLastSave="0" documentId="8_{ADA7BBC2-6399-491C-BC24-480749A63ECB}" xr6:coauthVersionLast="45" xr6:coauthVersionMax="45" xr10:uidLastSave="{00000000-0000-0000-0000-000000000000}"/>
  <bookViews>
    <workbookView xWindow="-108" yWindow="-108" windowWidth="23256" windowHeight="12576" xr2:uid="{12069A6E-4BF6-4DC3-8954-2D7AF6958F22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77" i="1" l="1"/>
  <c r="F69" i="1"/>
  <c r="H64" i="1"/>
  <c r="H63" i="1"/>
  <c r="H62" i="1"/>
  <c r="H61" i="1"/>
  <c r="H60" i="1"/>
  <c r="H59" i="1"/>
  <c r="H58" i="1"/>
  <c r="H57" i="1"/>
  <c r="H56" i="1"/>
  <c r="C52" i="1"/>
  <c r="D48" i="1" s="1"/>
  <c r="D51" i="1"/>
  <c r="D49" i="1"/>
  <c r="D47" i="1"/>
  <c r="D46" i="1"/>
  <c r="D45" i="1"/>
  <c r="D44" i="1"/>
  <c r="D43" i="1"/>
  <c r="D29" i="1"/>
  <c r="F29" i="1" s="1"/>
  <c r="F68" i="1" s="1"/>
  <c r="D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21" i="1" s="1"/>
  <c r="F67" i="1" l="1"/>
  <c r="F71" i="1" s="1"/>
  <c r="F76" i="1" s="1"/>
  <c r="F34" i="1"/>
  <c r="F70" i="1" s="1"/>
  <c r="D42" i="1"/>
  <c r="D50" i="1"/>
  <c r="D52" i="1" l="1"/>
  <c r="F75" i="1"/>
  <c r="F73" i="1"/>
  <c r="F77" i="1" s="1"/>
  <c r="F74" i="1"/>
  <c r="F37" i="1"/>
  <c r="F44" i="1" l="1"/>
  <c r="J44" i="1" s="1"/>
  <c r="F49" i="1"/>
  <c r="J49" i="1" s="1"/>
  <c r="F51" i="1"/>
  <c r="J51" i="1" s="1"/>
  <c r="F48" i="1"/>
  <c r="J48" i="1" s="1"/>
  <c r="F46" i="1"/>
  <c r="J46" i="1" s="1"/>
  <c r="F47" i="1"/>
  <c r="J47" i="1" s="1"/>
  <c r="F45" i="1"/>
  <c r="J45" i="1" s="1"/>
  <c r="F43" i="1"/>
  <c r="J43" i="1" s="1"/>
  <c r="F42" i="1"/>
  <c r="F50" i="1"/>
  <c r="J50" i="1" s="1"/>
  <c r="J42" i="1" l="1"/>
  <c r="F52" i="1"/>
</calcChain>
</file>

<file path=xl/sharedStrings.xml><?xml version="1.0" encoding="utf-8"?>
<sst xmlns="http://schemas.openxmlformats.org/spreadsheetml/2006/main" count="76" uniqueCount="51">
  <si>
    <t xml:space="preserve">Projet réforme PF10 - PF 18 proposition sans  montants garantis </t>
  </si>
  <si>
    <t>Fonds des Jeunes 2018 - 2019</t>
  </si>
  <si>
    <t>AWBB</t>
  </si>
  <si>
    <t>IN</t>
  </si>
  <si>
    <t>DIVISIONS</t>
  </si>
  <si>
    <t>TTA</t>
  </si>
  <si>
    <t>Nombre d'équipes</t>
  </si>
  <si>
    <t>Montant total</t>
  </si>
  <si>
    <t>1 Nat</t>
  </si>
  <si>
    <t>TDM 1</t>
  </si>
  <si>
    <t>TDM 2</t>
  </si>
  <si>
    <t>TDW 1</t>
  </si>
  <si>
    <t>1 REG MM</t>
  </si>
  <si>
    <t>2 REG MM</t>
  </si>
  <si>
    <t>1 REG DD</t>
  </si>
  <si>
    <t>2 REG DD</t>
  </si>
  <si>
    <t>P1 MM</t>
  </si>
  <si>
    <t>P2 MM</t>
  </si>
  <si>
    <t>P3 MM</t>
  </si>
  <si>
    <t>P4 MM</t>
  </si>
  <si>
    <t>P1 DD</t>
  </si>
  <si>
    <t>P2 DD</t>
  </si>
  <si>
    <t>P3 DD</t>
  </si>
  <si>
    <t>OUT</t>
  </si>
  <si>
    <r>
      <t>Equ Jeunes &gt;</t>
    </r>
    <r>
      <rPr>
        <b/>
        <u/>
        <sz val="10"/>
        <rFont val="Arial"/>
        <family val="2"/>
      </rPr>
      <t>10</t>
    </r>
  </si>
  <si>
    <t>BBW</t>
  </si>
  <si>
    <t>HT</t>
  </si>
  <si>
    <t>LG</t>
  </si>
  <si>
    <t>LU</t>
  </si>
  <si>
    <t>NA</t>
  </si>
  <si>
    <t>Gratuité U10</t>
  </si>
  <si>
    <t>Formation des Jeunes - Décret max 20 %</t>
  </si>
  <si>
    <t>SOLDE à PARTAGER + SOLDE 2018</t>
  </si>
  <si>
    <t>Calcul indemnité individuelle</t>
  </si>
  <si>
    <t xml:space="preserve">Montants absolus </t>
  </si>
  <si>
    <t>Montant par joueur</t>
  </si>
  <si>
    <t>Montants relatifs</t>
  </si>
  <si>
    <t>%</t>
  </si>
  <si>
    <t xml:space="preserve">Fonds des jeunes </t>
  </si>
  <si>
    <t>Nbre joueurs</t>
  </si>
  <si>
    <t>Fonds des jeunes</t>
  </si>
  <si>
    <t>P1DD</t>
  </si>
  <si>
    <t>Joueurs BVL</t>
  </si>
  <si>
    <t>Equipes BVL</t>
  </si>
  <si>
    <t>Equipes AWBB</t>
  </si>
  <si>
    <t>Joueurs AWBB</t>
  </si>
  <si>
    <t>Montant Lic Coll</t>
  </si>
  <si>
    <t>Subsides Equipes</t>
  </si>
  <si>
    <t>Formation AWBB</t>
  </si>
  <si>
    <t>Solde pour PF18</t>
  </si>
  <si>
    <t>Comparaison BVL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</si>
</sst>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[$€-80C]_-;\-* #,##0.00\ [$€-80C]_-;_-* &quot;-&quot;??\ [$€-80C]_-;_-@_-"/>
    <numFmt numFmtId="165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color theme="0"/>
      <name val="Arial"/>
      <family val="2"/>
    </font>
    <font>
      <b/>
      <strike/>
      <sz val="10"/>
      <color theme="0"/>
      <name val="Arial"/>
      <family val="2"/>
    </font>
    <font>
      <b/>
      <sz val="11"/>
      <color rgb="FFFFFF00"/>
      <name val="Arial"/>
      <family val="2"/>
    </font>
    <font>
      <sz val="10"/>
      <color theme="0" tint="-4.9989318521683403E-2"/>
      <name val="Arial"/>
      <family val="2"/>
    </font>
    <font>
      <strike/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/>
      <top/>
      <bottom style="thin">
        <color theme="0" tint="-4.998931852168340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/>
    </xf>
    <xf numFmtId="44" fontId="2" fillId="0" borderId="0" xfId="2" applyFont="1"/>
    <xf numFmtId="0" fontId="4" fillId="0" borderId="0" xfId="0" applyFont="1" applyAlignment="1">
      <alignment horizontal="center"/>
    </xf>
    <xf numFmtId="0" fontId="4" fillId="0" borderId="1" xfId="0" applyFont="1" applyBorder="1"/>
    <xf numFmtId="0" fontId="4" fillId="0" borderId="0" xfId="0" applyFont="1"/>
    <xf numFmtId="44" fontId="4" fillId="0" borderId="0" xfId="2" applyFont="1"/>
    <xf numFmtId="4" fontId="0" fillId="0" borderId="1" xfId="0" applyNumberFormat="1" applyBorder="1"/>
    <xf numFmtId="16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/>
    <xf numFmtId="44" fontId="0" fillId="0" borderId="1" xfId="2" applyFont="1" applyBorder="1"/>
    <xf numFmtId="44" fontId="0" fillId="0" borderId="0" xfId="2" applyFont="1"/>
    <xf numFmtId="0" fontId="5" fillId="0" borderId="0" xfId="0" applyFont="1"/>
    <xf numFmtId="0" fontId="4" fillId="0" borderId="1" xfId="0" applyFont="1" applyBorder="1" applyAlignment="1">
      <alignment horizontal="center"/>
    </xf>
    <xf numFmtId="44" fontId="4" fillId="2" borderId="1" xfId="2" applyFont="1" applyFill="1" applyBorder="1"/>
    <xf numFmtId="0" fontId="0" fillId="0" borderId="2" xfId="0" applyBorder="1"/>
    <xf numFmtId="0" fontId="7" fillId="3" borderId="0" xfId="0" applyFont="1" applyFill="1" applyAlignment="1">
      <alignment horizontal="center"/>
    </xf>
    <xf numFmtId="44" fontId="4" fillId="2" borderId="0" xfId="2" applyFont="1" applyFill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44" fontId="4" fillId="2" borderId="0" xfId="0" applyNumberFormat="1" applyFont="1" applyFill="1"/>
    <xf numFmtId="44" fontId="4" fillId="0" borderId="0" xfId="0" applyNumberFormat="1" applyFont="1"/>
    <xf numFmtId="44" fontId="8" fillId="0" borderId="0" xfId="2" applyFont="1"/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4" fontId="4" fillId="2" borderId="0" xfId="0" applyNumberFormat="1" applyFont="1" applyFill="1"/>
    <xf numFmtId="0" fontId="5" fillId="4" borderId="9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0" fillId="0" borderId="3" xfId="0" applyBorder="1"/>
    <xf numFmtId="0" fontId="5" fillId="0" borderId="1" xfId="0" applyFont="1" applyBorder="1"/>
    <xf numFmtId="2" fontId="0" fillId="0" borderId="1" xfId="0" applyNumberFormat="1" applyBorder="1"/>
    <xf numFmtId="43" fontId="0" fillId="2" borderId="1" xfId="1" applyFont="1" applyFill="1" applyBorder="1"/>
    <xf numFmtId="1" fontId="0" fillId="0" borderId="1" xfId="0" applyNumberFormat="1" applyBorder="1" applyAlignment="1">
      <alignment horizontal="center"/>
    </xf>
    <xf numFmtId="165" fontId="0" fillId="4" borderId="1" xfId="0" applyNumberFormat="1" applyFill="1" applyBorder="1"/>
    <xf numFmtId="4" fontId="4" fillId="0" borderId="1" xfId="0" applyNumberFormat="1" applyFont="1" applyBorder="1"/>
    <xf numFmtId="2" fontId="4" fillId="0" borderId="1" xfId="0" applyNumberFormat="1" applyFont="1" applyBorder="1"/>
    <xf numFmtId="43" fontId="4" fillId="2" borderId="1" xfId="1" applyFont="1" applyFill="1" applyBorder="1"/>
    <xf numFmtId="0" fontId="0" fillId="4" borderId="1" xfId="0" applyFill="1" applyBorder="1"/>
    <xf numFmtId="0" fontId="0" fillId="5" borderId="0" xfId="0" applyFill="1"/>
    <xf numFmtId="4" fontId="4" fillId="5" borderId="0" xfId="0" applyNumberFormat="1" applyFont="1" applyFill="1"/>
    <xf numFmtId="2" fontId="4" fillId="5" borderId="7" xfId="0" applyNumberFormat="1" applyFont="1" applyFill="1" applyBorder="1"/>
    <xf numFmtId="0" fontId="4" fillId="5" borderId="7" xfId="0" applyFont="1" applyFill="1" applyBorder="1"/>
    <xf numFmtId="43" fontId="4" fillId="5" borderId="7" xfId="1" applyFont="1" applyFill="1" applyBorder="1"/>
    <xf numFmtId="44" fontId="9" fillId="5" borderId="0" xfId="0" applyNumberFormat="1" applyFont="1" applyFill="1"/>
    <xf numFmtId="44" fontId="0" fillId="5" borderId="0" xfId="2" applyFont="1" applyFill="1"/>
    <xf numFmtId="4" fontId="0" fillId="0" borderId="0" xfId="0" applyNumberFormat="1"/>
    <xf numFmtId="0" fontId="0" fillId="0" borderId="7" xfId="0" applyBorder="1" applyAlignment="1">
      <alignment horizontal="center"/>
    </xf>
    <xf numFmtId="44" fontId="0" fillId="0" borderId="0" xfId="2" applyFont="1" applyAlignment="1">
      <alignment horizontal="center"/>
    </xf>
    <xf numFmtId="0" fontId="10" fillId="6" borderId="11" xfId="0" applyFont="1" applyFill="1" applyBorder="1"/>
    <xf numFmtId="0" fontId="10" fillId="6" borderId="11" xfId="0" applyFont="1" applyFill="1" applyBorder="1" applyAlignment="1">
      <alignment horizontal="center"/>
    </xf>
    <xf numFmtId="44" fontId="10" fillId="6" borderId="12" xfId="2" applyFont="1" applyFill="1" applyBorder="1" applyAlignment="1">
      <alignment horizontal="center"/>
    </xf>
    <xf numFmtId="0" fontId="0" fillId="0" borderId="5" xfId="0" applyBorder="1"/>
    <xf numFmtId="0" fontId="10" fillId="6" borderId="13" xfId="0" applyFont="1" applyFill="1" applyBorder="1"/>
    <xf numFmtId="0" fontId="10" fillId="6" borderId="13" xfId="0" applyFont="1" applyFill="1" applyBorder="1" applyAlignment="1">
      <alignment horizontal="center"/>
    </xf>
    <xf numFmtId="1" fontId="10" fillId="6" borderId="13" xfId="0" applyNumberFormat="1" applyFont="1" applyFill="1" applyBorder="1" applyAlignment="1">
      <alignment horizontal="center"/>
    </xf>
    <xf numFmtId="0" fontId="10" fillId="6" borderId="14" xfId="0" applyFont="1" applyFill="1" applyBorder="1"/>
    <xf numFmtId="0" fontId="10" fillId="6" borderId="14" xfId="0" applyFont="1" applyFill="1" applyBorder="1" applyAlignment="1">
      <alignment horizontal="center"/>
    </xf>
    <xf numFmtId="0" fontId="0" fillId="0" borderId="15" xfId="0" applyBorder="1"/>
    <xf numFmtId="44" fontId="0" fillId="2" borderId="1" xfId="0" applyNumberFormat="1" applyFill="1" applyBorder="1"/>
    <xf numFmtId="44" fontId="0" fillId="0" borderId="1" xfId="0" applyNumberFormat="1" applyBorder="1"/>
    <xf numFmtId="44" fontId="11" fillId="0" borderId="1" xfId="2" applyFont="1" applyBorder="1"/>
    <xf numFmtId="44" fontId="0" fillId="0" borderId="16" xfId="0" applyNumberFormat="1" applyBorder="1"/>
    <xf numFmtId="44" fontId="0" fillId="2" borderId="16" xfId="0" applyNumberFormat="1" applyFill="1" applyBorder="1"/>
    <xf numFmtId="9" fontId="0" fillId="0" borderId="1" xfId="0" applyNumberFormat="1" applyBorder="1" applyAlignment="1">
      <alignment horizontal="center"/>
    </xf>
    <xf numFmtId="44" fontId="11" fillId="0" borderId="16" xfId="2" applyFont="1" applyBorder="1"/>
    <xf numFmtId="9" fontId="0" fillId="0" borderId="1" xfId="3" applyFont="1" applyBorder="1" applyAlignment="1">
      <alignment horizontal="center"/>
    </xf>
    <xf numFmtId="44" fontId="11" fillId="0" borderId="1" xfId="2" applyFont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4">
    <cellStyle name="Milliers" xfId="1" builtinId="3"/>
    <cellStyle name="Monétaire" xfId="2" builtinId="4"/>
    <cellStyle name="Normal" xfId="0" builtinId="0"/>
    <cellStyle name="Pourcentag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1034F-CEB9-48E1-AA15-774F435F5B8B}">
  <dimension ref="A1:J77"/>
  <sheetViews>
    <sheetView tabSelected="1" workbookViewId="0">
      <selection activeCell="B7" sqref="B7"/>
    </sheetView>
  </sheetViews>
  <sheetFormatPr baseColWidth="10" defaultRowHeight="14.4" x14ac:dyDescent="0.3"/>
  <cols>
    <col min="1" max="1" width="4.88671875" bestFit="1" customWidth="1"/>
    <col min="2" max="2" width="34.6640625" bestFit="1" customWidth="1"/>
    <col min="3" max="3" width="14.6640625" bestFit="1" customWidth="1"/>
    <col min="4" max="4" width="17.5546875" bestFit="1" customWidth="1"/>
    <col min="5" max="5" width="4" bestFit="1" customWidth="1"/>
    <col min="6" max="6" width="16.109375" bestFit="1" customWidth="1"/>
    <col min="7" max="7" width="21.44140625" customWidth="1"/>
    <col min="8" max="8" width="13.6640625" style="14" bestFit="1" customWidth="1"/>
    <col min="10" max="10" width="15.6640625" bestFit="1" customWidth="1"/>
    <col min="11" max="11" width="2.88671875" customWidth="1"/>
    <col min="12" max="12" width="2.44140625" customWidth="1"/>
  </cols>
  <sheetData>
    <row r="1" spans="1:10" x14ac:dyDescent="0.3">
      <c r="B1" s="1" t="s">
        <v>0</v>
      </c>
      <c r="C1" s="1"/>
      <c r="D1" s="1"/>
      <c r="E1" s="1"/>
      <c r="F1" s="1"/>
      <c r="G1" s="1"/>
      <c r="H1" s="1"/>
      <c r="I1" s="1"/>
    </row>
    <row r="2" spans="1:10" x14ac:dyDescent="0.3">
      <c r="B2" s="1"/>
      <c r="C2" s="1"/>
      <c r="D2" s="1"/>
      <c r="E2" s="1"/>
      <c r="F2" s="1"/>
      <c r="G2" s="1"/>
      <c r="H2" s="1"/>
      <c r="I2" s="1"/>
    </row>
    <row r="3" spans="1:10" ht="21" x14ac:dyDescent="0.4">
      <c r="A3" s="2"/>
      <c r="B3" s="2" t="s">
        <v>1</v>
      </c>
      <c r="C3" s="2"/>
      <c r="D3" s="2"/>
      <c r="E3" s="2"/>
      <c r="F3" s="3" t="s">
        <v>2</v>
      </c>
      <c r="G3" s="2"/>
      <c r="H3" s="4"/>
      <c r="I3" s="2"/>
      <c r="J3" s="2"/>
    </row>
    <row r="5" spans="1:10" x14ac:dyDescent="0.3">
      <c r="A5" s="5" t="s">
        <v>3</v>
      </c>
      <c r="B5" s="6" t="s">
        <v>4</v>
      </c>
      <c r="C5" s="6" t="s">
        <v>5</v>
      </c>
      <c r="D5" s="6" t="s">
        <v>6</v>
      </c>
      <c r="E5" s="6"/>
      <c r="F5" s="6" t="s">
        <v>7</v>
      </c>
      <c r="G5" s="7"/>
      <c r="H5" s="8"/>
      <c r="I5" s="7"/>
      <c r="J5" s="7"/>
    </row>
    <row r="6" spans="1:10" x14ac:dyDescent="0.3">
      <c r="B6" s="9" t="s">
        <v>8</v>
      </c>
      <c r="C6" s="10">
        <v>36000</v>
      </c>
      <c r="D6" s="11">
        <v>4</v>
      </c>
      <c r="E6" s="12"/>
      <c r="F6" s="13">
        <f>C6*D6</f>
        <v>144000</v>
      </c>
    </row>
    <row r="7" spans="1:10" x14ac:dyDescent="0.3">
      <c r="B7" s="9" t="s">
        <v>9</v>
      </c>
      <c r="C7" s="10">
        <v>15000</v>
      </c>
      <c r="D7" s="11">
        <v>2</v>
      </c>
      <c r="E7" s="12"/>
      <c r="F7" s="13">
        <f t="shared" ref="F7:F20" si="0">C7*D7</f>
        <v>30000</v>
      </c>
    </row>
    <row r="8" spans="1:10" x14ac:dyDescent="0.3">
      <c r="B8" s="9" t="s">
        <v>10</v>
      </c>
      <c r="C8" s="10">
        <v>7500</v>
      </c>
      <c r="D8" s="11">
        <v>12</v>
      </c>
      <c r="E8" s="12"/>
      <c r="F8" s="13">
        <f t="shared" si="0"/>
        <v>90000</v>
      </c>
    </row>
    <row r="9" spans="1:10" x14ac:dyDescent="0.3">
      <c r="B9" s="9" t="s">
        <v>11</v>
      </c>
      <c r="C9" s="10">
        <v>6000</v>
      </c>
      <c r="D9" s="11">
        <v>5</v>
      </c>
      <c r="E9" s="12"/>
      <c r="F9" s="13">
        <f t="shared" si="0"/>
        <v>30000</v>
      </c>
    </row>
    <row r="10" spans="1:10" x14ac:dyDescent="0.3">
      <c r="B10" s="9" t="s">
        <v>12</v>
      </c>
      <c r="C10" s="10">
        <v>4000</v>
      </c>
      <c r="D10" s="11">
        <v>15</v>
      </c>
      <c r="E10" s="12"/>
      <c r="F10" s="13">
        <f t="shared" si="0"/>
        <v>60000</v>
      </c>
    </row>
    <row r="11" spans="1:10" x14ac:dyDescent="0.3">
      <c r="B11" s="9" t="s">
        <v>13</v>
      </c>
      <c r="C11" s="10">
        <v>3000</v>
      </c>
      <c r="D11" s="11">
        <v>28</v>
      </c>
      <c r="E11" s="12"/>
      <c r="F11" s="13">
        <f t="shared" si="0"/>
        <v>84000</v>
      </c>
    </row>
    <row r="12" spans="1:10" x14ac:dyDescent="0.3">
      <c r="B12" s="9" t="s">
        <v>14</v>
      </c>
      <c r="C12" s="10">
        <v>3000</v>
      </c>
      <c r="D12" s="11">
        <v>13</v>
      </c>
      <c r="E12" s="12"/>
      <c r="F12" s="13">
        <f t="shared" si="0"/>
        <v>39000</v>
      </c>
    </row>
    <row r="13" spans="1:10" x14ac:dyDescent="0.3">
      <c r="B13" s="9" t="s">
        <v>15</v>
      </c>
      <c r="C13" s="10">
        <v>1500</v>
      </c>
      <c r="D13" s="11">
        <v>28</v>
      </c>
      <c r="E13" s="12"/>
      <c r="F13" s="13">
        <f t="shared" si="0"/>
        <v>42000</v>
      </c>
    </row>
    <row r="14" spans="1:10" x14ac:dyDescent="0.3">
      <c r="B14" s="9" t="s">
        <v>16</v>
      </c>
      <c r="C14" s="10">
        <v>2000</v>
      </c>
      <c r="D14" s="11">
        <v>66</v>
      </c>
      <c r="E14" s="12"/>
      <c r="F14" s="13">
        <f t="shared" si="0"/>
        <v>132000</v>
      </c>
    </row>
    <row r="15" spans="1:10" x14ac:dyDescent="0.3">
      <c r="A15" s="15"/>
      <c r="B15" s="9" t="s">
        <v>17</v>
      </c>
      <c r="C15" s="10">
        <v>1000</v>
      </c>
      <c r="D15" s="11">
        <v>124</v>
      </c>
      <c r="E15" s="12"/>
      <c r="F15" s="13">
        <f t="shared" si="0"/>
        <v>124000</v>
      </c>
    </row>
    <row r="16" spans="1:10" x14ac:dyDescent="0.3">
      <c r="A16" s="15"/>
      <c r="B16" s="9" t="s">
        <v>18</v>
      </c>
      <c r="C16" s="10">
        <v>500</v>
      </c>
      <c r="D16" s="11">
        <v>158</v>
      </c>
      <c r="E16" s="12"/>
      <c r="F16" s="13">
        <f t="shared" si="0"/>
        <v>79000</v>
      </c>
    </row>
    <row r="17" spans="1:6" x14ac:dyDescent="0.3">
      <c r="A17" s="15"/>
      <c r="B17" s="9" t="s">
        <v>19</v>
      </c>
      <c r="C17" s="10">
        <v>300</v>
      </c>
      <c r="D17" s="11">
        <v>119</v>
      </c>
      <c r="E17" s="12"/>
      <c r="F17" s="13">
        <f t="shared" si="0"/>
        <v>35700</v>
      </c>
    </row>
    <row r="18" spans="1:6" x14ac:dyDescent="0.3">
      <c r="A18" s="15"/>
      <c r="B18" s="9" t="s">
        <v>20</v>
      </c>
      <c r="C18" s="10">
        <v>500</v>
      </c>
      <c r="D18" s="11">
        <v>62</v>
      </c>
      <c r="E18" s="12"/>
      <c r="F18" s="13">
        <f t="shared" si="0"/>
        <v>31000</v>
      </c>
    </row>
    <row r="19" spans="1:6" x14ac:dyDescent="0.3">
      <c r="A19" s="15"/>
      <c r="B19" s="9" t="s">
        <v>21</v>
      </c>
      <c r="C19" s="10">
        <v>300</v>
      </c>
      <c r="D19" s="11">
        <v>94</v>
      </c>
      <c r="E19" s="12"/>
      <c r="F19" s="13">
        <f t="shared" si="0"/>
        <v>28200</v>
      </c>
    </row>
    <row r="20" spans="1:6" x14ac:dyDescent="0.3">
      <c r="A20" s="15"/>
      <c r="B20" s="9" t="s">
        <v>22</v>
      </c>
      <c r="C20" s="10">
        <v>250</v>
      </c>
      <c r="D20" s="11">
        <v>45</v>
      </c>
      <c r="E20" s="12"/>
      <c r="F20" s="13">
        <f t="shared" si="0"/>
        <v>11250</v>
      </c>
    </row>
    <row r="21" spans="1:6" x14ac:dyDescent="0.3">
      <c r="B21" s="6"/>
      <c r="C21" s="6"/>
      <c r="D21" s="16">
        <f>SUM(D6:D20)</f>
        <v>775</v>
      </c>
      <c r="E21" s="6"/>
      <c r="F21" s="17">
        <f>SUM(F6:F20)</f>
        <v>960150</v>
      </c>
    </row>
    <row r="23" spans="1:6" x14ac:dyDescent="0.3">
      <c r="A23" s="7" t="s">
        <v>23</v>
      </c>
      <c r="D23" s="7" t="s">
        <v>24</v>
      </c>
    </row>
    <row r="24" spans="1:6" x14ac:dyDescent="0.3">
      <c r="B24" s="7" t="s">
        <v>25</v>
      </c>
      <c r="D24">
        <v>263</v>
      </c>
    </row>
    <row r="25" spans="1:6" x14ac:dyDescent="0.3">
      <c r="B25" s="7" t="s">
        <v>26</v>
      </c>
      <c r="D25">
        <v>308</v>
      </c>
    </row>
    <row r="26" spans="1:6" x14ac:dyDescent="0.3">
      <c r="B26" s="7" t="s">
        <v>27</v>
      </c>
      <c r="D26">
        <v>301</v>
      </c>
    </row>
    <row r="27" spans="1:6" x14ac:dyDescent="0.3">
      <c r="B27" s="7" t="s">
        <v>28</v>
      </c>
      <c r="D27">
        <v>94</v>
      </c>
    </row>
    <row r="28" spans="1:6" x14ac:dyDescent="0.3">
      <c r="B28" s="7" t="s">
        <v>29</v>
      </c>
      <c r="D28" s="18">
        <v>138</v>
      </c>
    </row>
    <row r="29" spans="1:6" x14ac:dyDescent="0.3">
      <c r="D29" s="7">
        <f>SUM(D24:D28)</f>
        <v>1104</v>
      </c>
      <c r="E29" s="19">
        <v>250</v>
      </c>
      <c r="F29" s="17">
        <f>D29*E29</f>
        <v>276000</v>
      </c>
    </row>
    <row r="32" spans="1:6" x14ac:dyDescent="0.3">
      <c r="D32" s="15" t="s">
        <v>30</v>
      </c>
      <c r="F32" s="20">
        <v>142811</v>
      </c>
    </row>
    <row r="34" spans="2:10" x14ac:dyDescent="0.3">
      <c r="B34" s="21" t="s">
        <v>31</v>
      </c>
      <c r="C34" s="22"/>
      <c r="D34" s="23"/>
      <c r="F34" s="24">
        <f>F21*20%</f>
        <v>192030</v>
      </c>
      <c r="G34" s="25"/>
      <c r="H34" s="26"/>
    </row>
    <row r="35" spans="2:10" x14ac:dyDescent="0.3">
      <c r="I35" s="7"/>
    </row>
    <row r="37" spans="2:10" x14ac:dyDescent="0.3">
      <c r="B37" s="27" t="s">
        <v>32</v>
      </c>
      <c r="C37" s="28"/>
      <c r="D37" s="29"/>
      <c r="E37" s="7"/>
      <c r="F37" s="30">
        <f>F21-F29-F32-F34+16894.8</f>
        <v>366203.8</v>
      </c>
      <c r="G37" s="25"/>
      <c r="H37" s="26"/>
      <c r="I37" s="7"/>
    </row>
    <row r="38" spans="2:10" x14ac:dyDescent="0.3">
      <c r="B38" s="31" t="s">
        <v>33</v>
      </c>
      <c r="C38" s="32"/>
      <c r="D38" s="33"/>
    </row>
    <row r="39" spans="2:10" x14ac:dyDescent="0.3">
      <c r="G39" s="14"/>
    </row>
    <row r="40" spans="2:10" x14ac:dyDescent="0.3">
      <c r="C40" s="12"/>
      <c r="D40" s="12"/>
      <c r="E40" s="12"/>
      <c r="F40" s="34" t="s">
        <v>34</v>
      </c>
      <c r="G40" s="14"/>
      <c r="I40" s="35" t="s">
        <v>35</v>
      </c>
      <c r="J40" s="35"/>
    </row>
    <row r="41" spans="2:10" x14ac:dyDescent="0.3">
      <c r="B41" s="36"/>
      <c r="C41" s="37" t="s">
        <v>36</v>
      </c>
      <c r="D41" s="34" t="s">
        <v>37</v>
      </c>
      <c r="E41" s="12"/>
      <c r="F41" s="11" t="s">
        <v>38</v>
      </c>
      <c r="G41" s="14"/>
      <c r="I41" s="37" t="s">
        <v>39</v>
      </c>
      <c r="J41" s="34" t="s">
        <v>40</v>
      </c>
    </row>
    <row r="42" spans="2:10" x14ac:dyDescent="0.3">
      <c r="B42" s="36" t="s">
        <v>8</v>
      </c>
      <c r="C42" s="9">
        <v>144000</v>
      </c>
      <c r="D42" s="38">
        <f>C42/C52*100</f>
        <v>18.872870249017037</v>
      </c>
      <c r="E42" s="12"/>
      <c r="F42" s="39">
        <f>D42*F37/100</f>
        <v>69113.168020969853</v>
      </c>
      <c r="G42" s="14"/>
      <c r="I42" s="40">
        <v>20.666666666666668</v>
      </c>
      <c r="J42" s="41">
        <f t="shared" ref="J42:J51" si="1">F42/I42</f>
        <v>3344.1855494017668</v>
      </c>
    </row>
    <row r="43" spans="2:10" x14ac:dyDescent="0.3">
      <c r="B43" s="36" t="s">
        <v>9</v>
      </c>
      <c r="C43" s="9">
        <v>30000</v>
      </c>
      <c r="D43" s="38">
        <f>C43/C52%</f>
        <v>3.9318479685452163</v>
      </c>
      <c r="E43" s="12"/>
      <c r="F43" s="39">
        <f>D43*F37/100</f>
        <v>14398.576671035387</v>
      </c>
      <c r="G43" s="14"/>
      <c r="I43" s="40">
        <v>22.166666666666668</v>
      </c>
      <c r="J43" s="41">
        <f t="shared" si="1"/>
        <v>649.55984982114524</v>
      </c>
    </row>
    <row r="44" spans="2:10" x14ac:dyDescent="0.3">
      <c r="B44" s="36" t="s">
        <v>10</v>
      </c>
      <c r="C44" s="9">
        <v>90000</v>
      </c>
      <c r="D44" s="38">
        <f>C44/C52%</f>
        <v>11.795543905635649</v>
      </c>
      <c r="E44" s="12"/>
      <c r="F44" s="39">
        <f>D44*F37/100</f>
        <v>43195.730013106157</v>
      </c>
      <c r="G44" s="14"/>
      <c r="I44" s="40">
        <v>119.25</v>
      </c>
      <c r="J44" s="41">
        <f t="shared" si="1"/>
        <v>362.22834392541853</v>
      </c>
    </row>
    <row r="45" spans="2:10" x14ac:dyDescent="0.3">
      <c r="B45" s="36" t="s">
        <v>11</v>
      </c>
      <c r="C45" s="9">
        <v>30000</v>
      </c>
      <c r="D45" s="38">
        <f>C45/C52%</f>
        <v>3.9318479685452163</v>
      </c>
      <c r="E45" s="12"/>
      <c r="F45" s="39">
        <f>D45*F37/100</f>
        <v>14398.576671035387</v>
      </c>
      <c r="G45" s="14"/>
      <c r="I45" s="40">
        <v>48.571428571428569</v>
      </c>
      <c r="J45" s="41">
        <f t="shared" si="1"/>
        <v>296.44128440366973</v>
      </c>
    </row>
    <row r="46" spans="2:10" x14ac:dyDescent="0.3">
      <c r="B46" s="36" t="s">
        <v>12</v>
      </c>
      <c r="C46" s="9">
        <v>60000</v>
      </c>
      <c r="D46" s="38">
        <f>C46/C52%</f>
        <v>7.8636959370904327</v>
      </c>
      <c r="E46" s="12"/>
      <c r="F46" s="39">
        <f>D46*F37/100</f>
        <v>28797.153342070775</v>
      </c>
      <c r="G46" s="14"/>
      <c r="I46" s="40">
        <v>161.78571428571428</v>
      </c>
      <c r="J46" s="41">
        <f t="shared" si="1"/>
        <v>177.99564979646397</v>
      </c>
    </row>
    <row r="47" spans="2:10" x14ac:dyDescent="0.3">
      <c r="B47" s="36" t="s">
        <v>13</v>
      </c>
      <c r="C47" s="9">
        <v>84000</v>
      </c>
      <c r="D47" s="38">
        <f>C47/C52%</f>
        <v>11.009174311926605</v>
      </c>
      <c r="E47" s="12"/>
      <c r="F47" s="39">
        <f>D47*F37/100</f>
        <v>40316.014678899082</v>
      </c>
      <c r="G47" s="14"/>
      <c r="I47" s="40">
        <v>139</v>
      </c>
      <c r="J47" s="41">
        <f t="shared" si="1"/>
        <v>290.0432710712164</v>
      </c>
    </row>
    <row r="48" spans="2:10" x14ac:dyDescent="0.3">
      <c r="B48" s="36" t="s">
        <v>14</v>
      </c>
      <c r="C48" s="9">
        <v>78000</v>
      </c>
      <c r="D48" s="38">
        <f>C48/C52%</f>
        <v>10.222804718217562</v>
      </c>
      <c r="E48" s="12"/>
      <c r="F48" s="39">
        <f>D48*F37/100</f>
        <v>37436.299344692001</v>
      </c>
      <c r="G48" s="14"/>
      <c r="I48" s="40">
        <v>263.71428571428572</v>
      </c>
      <c r="J48" s="41">
        <f t="shared" si="1"/>
        <v>141.9577981651376</v>
      </c>
    </row>
    <row r="49" spans="2:10" x14ac:dyDescent="0.3">
      <c r="B49" s="36" t="s">
        <v>15</v>
      </c>
      <c r="C49" s="9">
        <v>84000</v>
      </c>
      <c r="D49" s="38">
        <f>C49/C52%</f>
        <v>11.009174311926605</v>
      </c>
      <c r="E49" s="12"/>
      <c r="F49" s="39">
        <f>D49*F37/100</f>
        <v>40316.014678899082</v>
      </c>
      <c r="G49" s="14"/>
      <c r="I49" s="40">
        <v>257</v>
      </c>
      <c r="J49" s="41">
        <f t="shared" si="1"/>
        <v>156.87165244707813</v>
      </c>
    </row>
    <row r="50" spans="2:10" x14ac:dyDescent="0.3">
      <c r="B50" s="36" t="s">
        <v>16</v>
      </c>
      <c r="C50" s="9">
        <v>132000</v>
      </c>
      <c r="D50" s="38">
        <f>C50/C52%</f>
        <v>17.30013106159895</v>
      </c>
      <c r="E50" s="12"/>
      <c r="F50" s="39">
        <f>D50*F37/100</f>
        <v>63353.73735255569</v>
      </c>
      <c r="G50" s="14"/>
      <c r="I50" s="40">
        <v>649.32352941176475</v>
      </c>
      <c r="J50" s="41">
        <f t="shared" si="1"/>
        <v>97.568830456443052</v>
      </c>
    </row>
    <row r="51" spans="2:10" x14ac:dyDescent="0.3">
      <c r="B51" s="36" t="s">
        <v>41</v>
      </c>
      <c r="C51" s="9">
        <v>31000</v>
      </c>
      <c r="D51" s="38">
        <f>C51/C52%</f>
        <v>4.0629095674967237</v>
      </c>
      <c r="E51" s="12"/>
      <c r="F51" s="39">
        <f>D51*F37/100</f>
        <v>14878.529226736566</v>
      </c>
      <c r="G51" s="14"/>
      <c r="I51" s="40">
        <v>649</v>
      </c>
      <c r="J51" s="41">
        <f t="shared" si="1"/>
        <v>22.925314679101024</v>
      </c>
    </row>
    <row r="52" spans="2:10" x14ac:dyDescent="0.3">
      <c r="B52" s="36"/>
      <c r="C52" s="42">
        <f>SUM(C42:C51)</f>
        <v>763000</v>
      </c>
      <c r="D52" s="43">
        <f>SUM(D42:D51)</f>
        <v>99.999999999999986</v>
      </c>
      <c r="E52" s="6"/>
      <c r="F52" s="44">
        <f>SUM(F42:F51)</f>
        <v>366203.8</v>
      </c>
      <c r="G52" s="14"/>
      <c r="I52" s="12"/>
      <c r="J52" s="45"/>
    </row>
    <row r="53" spans="2:10" s="46" customFormat="1" x14ac:dyDescent="0.3">
      <c r="C53" s="47"/>
      <c r="D53" s="48"/>
      <c r="E53" s="49"/>
      <c r="F53" s="50"/>
      <c r="G53" s="51"/>
      <c r="H53" s="52"/>
    </row>
    <row r="54" spans="2:10" x14ac:dyDescent="0.3">
      <c r="C54" s="53"/>
      <c r="D54" s="54"/>
      <c r="E54" s="54"/>
      <c r="F54" s="54"/>
      <c r="H54" s="55"/>
    </row>
    <row r="55" spans="2:10" x14ac:dyDescent="0.3">
      <c r="C55" s="56"/>
      <c r="D55" s="57" t="s">
        <v>42</v>
      </c>
      <c r="E55" s="57"/>
      <c r="F55" s="57" t="s">
        <v>43</v>
      </c>
      <c r="G55" s="57" t="s">
        <v>44</v>
      </c>
      <c r="H55" s="58" t="s">
        <v>45</v>
      </c>
      <c r="I55" s="59"/>
    </row>
    <row r="56" spans="2:10" x14ac:dyDescent="0.3">
      <c r="C56" s="60" t="s">
        <v>8</v>
      </c>
      <c r="D56" s="61">
        <v>31</v>
      </c>
      <c r="E56" s="61"/>
      <c r="F56" s="61">
        <v>6</v>
      </c>
      <c r="G56" s="61">
        <v>4</v>
      </c>
      <c r="H56" s="62">
        <f t="shared" ref="H56:H64" si="2">D56*G56/F56</f>
        <v>20.666666666666668</v>
      </c>
      <c r="I56" s="59"/>
    </row>
    <row r="57" spans="2:10" x14ac:dyDescent="0.3">
      <c r="C57" s="60" t="s">
        <v>9</v>
      </c>
      <c r="D57" s="61">
        <v>133</v>
      </c>
      <c r="E57" s="61"/>
      <c r="F57" s="61">
        <v>12</v>
      </c>
      <c r="G57" s="61">
        <v>2</v>
      </c>
      <c r="H57" s="62">
        <f t="shared" si="2"/>
        <v>22.166666666666668</v>
      </c>
      <c r="I57" s="59"/>
    </row>
    <row r="58" spans="2:10" x14ac:dyDescent="0.3">
      <c r="C58" s="60" t="s">
        <v>10</v>
      </c>
      <c r="D58" s="61">
        <v>159</v>
      </c>
      <c r="E58" s="61"/>
      <c r="F58" s="61">
        <v>16</v>
      </c>
      <c r="G58" s="61">
        <v>12</v>
      </c>
      <c r="H58" s="62">
        <f t="shared" si="2"/>
        <v>119.25</v>
      </c>
      <c r="I58" s="59"/>
    </row>
    <row r="59" spans="2:10" x14ac:dyDescent="0.3">
      <c r="C59" s="60" t="s">
        <v>11</v>
      </c>
      <c r="D59" s="61">
        <v>68</v>
      </c>
      <c r="E59" s="61"/>
      <c r="F59" s="61">
        <v>7</v>
      </c>
      <c r="G59" s="61">
        <v>5</v>
      </c>
      <c r="H59" s="62">
        <f t="shared" si="2"/>
        <v>48.571428571428569</v>
      </c>
      <c r="I59" s="59"/>
    </row>
    <row r="60" spans="2:10" x14ac:dyDescent="0.3">
      <c r="C60" s="60" t="s">
        <v>12</v>
      </c>
      <c r="D60" s="61">
        <v>151</v>
      </c>
      <c r="E60" s="61"/>
      <c r="F60" s="61">
        <v>14</v>
      </c>
      <c r="G60" s="61">
        <v>15</v>
      </c>
      <c r="H60" s="62">
        <f t="shared" si="2"/>
        <v>161.78571428571428</v>
      </c>
      <c r="I60" s="59"/>
    </row>
    <row r="61" spans="2:10" x14ac:dyDescent="0.3">
      <c r="C61" s="60" t="s">
        <v>13</v>
      </c>
      <c r="D61" s="61">
        <v>139</v>
      </c>
      <c r="E61" s="61"/>
      <c r="F61" s="61">
        <v>28</v>
      </c>
      <c r="G61" s="61">
        <v>28</v>
      </c>
      <c r="H61" s="62">
        <f t="shared" si="2"/>
        <v>139</v>
      </c>
      <c r="I61" s="59"/>
    </row>
    <row r="62" spans="2:10" x14ac:dyDescent="0.3">
      <c r="C62" s="60" t="s">
        <v>14</v>
      </c>
      <c r="D62" s="61">
        <v>284</v>
      </c>
      <c r="E62" s="61"/>
      <c r="F62" s="61">
        <v>14</v>
      </c>
      <c r="G62" s="61">
        <v>13</v>
      </c>
      <c r="H62" s="62">
        <f t="shared" si="2"/>
        <v>263.71428571428572</v>
      </c>
      <c r="I62" s="59"/>
    </row>
    <row r="63" spans="2:10" x14ac:dyDescent="0.3">
      <c r="C63" s="60" t="s">
        <v>15</v>
      </c>
      <c r="D63" s="61">
        <v>257</v>
      </c>
      <c r="E63" s="61"/>
      <c r="F63" s="61">
        <v>28</v>
      </c>
      <c r="G63" s="61">
        <v>28</v>
      </c>
      <c r="H63" s="62">
        <f t="shared" si="2"/>
        <v>257</v>
      </c>
      <c r="I63" s="59"/>
    </row>
    <row r="64" spans="2:10" x14ac:dyDescent="0.3">
      <c r="C64" s="63" t="s">
        <v>16</v>
      </c>
      <c r="D64" s="64">
        <v>669</v>
      </c>
      <c r="E64" s="64"/>
      <c r="F64" s="64">
        <v>68</v>
      </c>
      <c r="G64" s="64">
        <v>66</v>
      </c>
      <c r="H64" s="62">
        <f t="shared" si="2"/>
        <v>649.32352941176475</v>
      </c>
      <c r="I64" s="59"/>
    </row>
    <row r="65" spans="2:10" x14ac:dyDescent="0.3">
      <c r="C65" s="63" t="s">
        <v>20</v>
      </c>
      <c r="D65" s="64"/>
      <c r="E65" s="64"/>
      <c r="F65" s="64"/>
      <c r="G65" s="64">
        <v>62</v>
      </c>
      <c r="H65" s="62">
        <v>649</v>
      </c>
    </row>
    <row r="66" spans="2:10" x14ac:dyDescent="0.3">
      <c r="B66" s="65"/>
    </row>
    <row r="67" spans="2:10" x14ac:dyDescent="0.3">
      <c r="D67" s="6" t="s">
        <v>46</v>
      </c>
      <c r="E67" s="12"/>
      <c r="F67" s="66">
        <f>F21+16894.8</f>
        <v>977044.8</v>
      </c>
      <c r="G67" s="67"/>
      <c r="H67" s="68"/>
    </row>
    <row r="68" spans="2:10" x14ac:dyDescent="0.3">
      <c r="D68" s="6" t="s">
        <v>47</v>
      </c>
      <c r="E68" s="12"/>
      <c r="F68" s="66">
        <f>F29</f>
        <v>276000</v>
      </c>
      <c r="G68" s="67"/>
      <c r="H68" s="68"/>
    </row>
    <row r="69" spans="2:10" x14ac:dyDescent="0.3">
      <c r="D69" s="6" t="s">
        <v>30</v>
      </c>
      <c r="E69" s="12"/>
      <c r="F69" s="66">
        <f>F32</f>
        <v>142811</v>
      </c>
      <c r="G69" s="67"/>
      <c r="H69" s="68"/>
    </row>
    <row r="70" spans="2:10" x14ac:dyDescent="0.3">
      <c r="D70" s="6" t="s">
        <v>48</v>
      </c>
      <c r="E70" s="12"/>
      <c r="F70" s="66">
        <f>F34</f>
        <v>192030</v>
      </c>
      <c r="G70" s="69"/>
      <c r="H70" s="68"/>
    </row>
    <row r="71" spans="2:10" x14ac:dyDescent="0.3">
      <c r="D71" s="6" t="s">
        <v>49</v>
      </c>
      <c r="E71" s="12"/>
      <c r="F71" s="70">
        <f>F67-F68-F69-F70</f>
        <v>366203.80000000005</v>
      </c>
      <c r="G71" s="71"/>
      <c r="H71" s="72"/>
    </row>
    <row r="72" spans="2:10" x14ac:dyDescent="0.3">
      <c r="D72" s="6" t="s">
        <v>46</v>
      </c>
      <c r="E72" s="36"/>
      <c r="F72" s="71">
        <v>1</v>
      </c>
      <c r="G72" s="73"/>
      <c r="H72" s="74"/>
      <c r="I72" s="75" t="s">
        <v>50</v>
      </c>
      <c r="J72" s="76"/>
    </row>
    <row r="73" spans="2:10" x14ac:dyDescent="0.3">
      <c r="D73" s="6" t="s">
        <v>47</v>
      </c>
      <c r="E73" s="36"/>
      <c r="F73" s="73">
        <f>F68/F67</f>
        <v>0.28248448791703307</v>
      </c>
      <c r="G73" s="73"/>
      <c r="H73" s="74"/>
      <c r="I73" s="77">
        <v>0.2</v>
      </c>
      <c r="J73" s="78"/>
    </row>
    <row r="74" spans="2:10" x14ac:dyDescent="0.3">
      <c r="D74" s="6" t="s">
        <v>30</v>
      </c>
      <c r="E74" s="36"/>
      <c r="F74" s="73">
        <f>F69/F67</f>
        <v>0.14616627610115729</v>
      </c>
      <c r="G74" s="73"/>
      <c r="H74" s="74"/>
      <c r="I74" s="78"/>
      <c r="J74" s="78"/>
    </row>
    <row r="75" spans="2:10" x14ac:dyDescent="0.3">
      <c r="D75" s="6" t="s">
        <v>48</v>
      </c>
      <c r="E75" s="36"/>
      <c r="F75" s="73">
        <f>F70/F67</f>
        <v>0.19654165295184006</v>
      </c>
      <c r="G75" s="73"/>
      <c r="H75" s="74"/>
      <c r="I75" s="77">
        <v>0.18</v>
      </c>
      <c r="J75" s="78"/>
    </row>
    <row r="76" spans="2:10" x14ac:dyDescent="0.3">
      <c r="D76" s="6" t="s">
        <v>49</v>
      </c>
      <c r="E76" s="36"/>
      <c r="F76" s="73">
        <f>F71/F67</f>
        <v>0.37480758302996958</v>
      </c>
      <c r="G76" s="71"/>
      <c r="H76" s="74"/>
      <c r="I76" s="77">
        <v>0.62</v>
      </c>
      <c r="J76" s="77"/>
    </row>
    <row r="77" spans="2:10" x14ac:dyDescent="0.3">
      <c r="D77" s="12"/>
      <c r="E77" s="12"/>
      <c r="F77" s="71">
        <f>SUM(F73:F76)</f>
        <v>1</v>
      </c>
      <c r="G77" s="12"/>
      <c r="H77" s="74"/>
      <c r="I77" s="77">
        <f>SUM(I73:I76)</f>
        <v>1</v>
      </c>
      <c r="J77" s="77"/>
    </row>
  </sheetData>
  <mergeCells count="10">
    <mergeCell ref="I73:J74"/>
    <mergeCell ref="I75:J75"/>
    <mergeCell ref="I76:J76"/>
    <mergeCell ref="I77:J77"/>
    <mergeCell ref="B1:I2"/>
    <mergeCell ref="B34:D34"/>
    <mergeCell ref="B37:D37"/>
    <mergeCell ref="B38:D38"/>
    <mergeCell ref="I40:J40"/>
    <mergeCell ref="I72:J7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Veronique Laurent</dc:creator>
  <cp:lastModifiedBy>Veronique Laurent</cp:lastModifiedBy>
  <dcterms:created xsi:type="dcterms:W3CDTF">2019-10-30T14:15:52Z</dcterms:created>
  <dcterms:modified xsi:type="dcterms:W3CDTF">2019-10-30T14:16:02Z</dcterms:modified>
</cp:coreProperties>
</file>